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266" yWindow="30" windowWidth="15360" windowHeight="8580" activeTab="0"/>
  </bookViews>
  <sheets>
    <sheet name="Feuil1" sheetId="1" r:id="rId1"/>
  </sheets>
  <definedNames>
    <definedName name="ECHELLE">'Feuil1'!$D$5</definedName>
    <definedName name="ECHELLE2">'Feuil1'!$E$5</definedName>
    <definedName name="ECHELLE3">'Feuil1'!$F$5</definedName>
    <definedName name="ECHELLE4">'Feuil1'!$G$5</definedName>
    <definedName name="r">'Feuil1'!$E$22</definedName>
  </definedNames>
  <calcPr fullCalcOnLoad="1"/>
</workbook>
</file>

<file path=xl/sharedStrings.xml><?xml version="1.0" encoding="utf-8"?>
<sst xmlns="http://schemas.openxmlformats.org/spreadsheetml/2006/main" count="26" uniqueCount="21">
  <si>
    <t>REEL</t>
  </si>
  <si>
    <t>MAQUETTE</t>
  </si>
  <si>
    <t>ECHELLE</t>
  </si>
  <si>
    <t>POIDS (en tonnes)</t>
  </si>
  <si>
    <t>PUISSANCE (en CV)</t>
  </si>
  <si>
    <t>LARGEUR (en mètre)</t>
  </si>
  <si>
    <t>VITESSE (en nœuds)</t>
  </si>
  <si>
    <t>LONGUEUR (en mètre)</t>
  </si>
  <si>
    <t>HAUTEUR (en mètre )</t>
  </si>
  <si>
    <t>TIRAN D'EAU (en mètre )</t>
  </si>
  <si>
    <t>LONGUEUR (en cm)</t>
  </si>
  <si>
    <t>LARGEUR (en cm)</t>
  </si>
  <si>
    <t>HAUTEUR (en cm )</t>
  </si>
  <si>
    <t>TIRAN D'EAU (en cm )</t>
  </si>
  <si>
    <t>POIDS (en kg)</t>
  </si>
  <si>
    <t>VITESSE (en k/h)</t>
  </si>
  <si>
    <t>PUISSANCE (en w)</t>
  </si>
  <si>
    <t>caractéristiques de la maquette à partir du réel</t>
  </si>
  <si>
    <t>caractéristiques du réel à partir de la maquette</t>
  </si>
  <si>
    <t>REMPLISSEZ LES ZONES EN BLEU</t>
  </si>
  <si>
    <t>RETOUR</t>
  </si>
</sst>
</file>

<file path=xl/styles.xml><?xml version="1.0" encoding="utf-8"?>
<styleSheet xmlns="http://schemas.openxmlformats.org/spreadsheetml/2006/main">
  <numFmts count="7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M;\-#,##0\ _F"/>
    <numFmt numFmtId="173" formatCode="#,##0.00\ &quot;F&quot;;\-#,##0.00\ _F"/>
    <numFmt numFmtId="174" formatCode="#,##0.00\ &quot;F&quot;&quot;F&quot;"/>
    <numFmt numFmtId="175" formatCode="#,##0.00\ &quot;F&quot;\C"/>
    <numFmt numFmtId="176" formatCode="#,##0.00,\C\C"/>
    <numFmt numFmtId="177" formatCode="0.00\m\m"/>
    <numFmt numFmtId="178" formatCode="0.00\c\m"/>
    <numFmt numFmtId="179" formatCode="0.00\k\g"/>
    <numFmt numFmtId="180" formatCode="0.00\k/\h"/>
    <numFmt numFmtId="181" formatCode="0.00,\c\m"/>
    <numFmt numFmtId="182" formatCode="0.00\k\m/\h"/>
    <numFmt numFmtId="183" formatCode="0.00,\k\m/\h"/>
    <numFmt numFmtId="184" formatCode="0.00,,\k\m/\h"/>
    <numFmt numFmtId="185" formatCode="0.00\ \ \k\m/\h"/>
    <numFmt numFmtId="186" formatCode="0.00\ \ \k\m/\H"/>
    <numFmt numFmtId="187" formatCode="0.00,\k\g"/>
    <numFmt numFmtId="188" formatCode="0.00,\ \k\g"/>
    <numFmt numFmtId="189" formatCode="0.00,\ \ \c\m"/>
    <numFmt numFmtId="190" formatCode="0.00,\ \c\m"/>
    <numFmt numFmtId="191" formatCode="0.00\ \ \k\g"/>
    <numFmt numFmtId="192" formatCode="0.00\ \ \C\g"/>
    <numFmt numFmtId="193" formatCode="0.00\ \ \C\m"/>
    <numFmt numFmtId="194" formatCode="0.00\ \ \c\m"/>
    <numFmt numFmtId="195" formatCode="0.00,\k"/>
    <numFmt numFmtId="196" formatCode="#,##0_ ;\-#,##0\ "/>
    <numFmt numFmtId="197" formatCode="0.00,\w"/>
    <numFmt numFmtId="198" formatCode="0.00\ \w"/>
    <numFmt numFmtId="199" formatCode="\1\0"/>
    <numFmt numFmtId="200" formatCode="\1/\0"/>
    <numFmt numFmtId="201" formatCode="\1/\00"/>
    <numFmt numFmtId="202" formatCode="\1/\ 0"/>
    <numFmt numFmtId="203" formatCode="\1\ /\ 0"/>
    <numFmt numFmtId="204" formatCode="\1/\ 0\.00"/>
    <numFmt numFmtId="205" formatCode="\1/\ 0.00"/>
    <numFmt numFmtId="206" formatCode="0.0000000000"/>
    <numFmt numFmtId="207" formatCode="0.000000000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0.000"/>
    <numFmt numFmtId="214" formatCode="0.00\ \ \m"/>
    <numFmt numFmtId="215" formatCode="0.00\ \ \t"/>
    <numFmt numFmtId="216" formatCode="0.00\ \ \n\s"/>
    <numFmt numFmtId="217" formatCode="0.0\ \ \n\s"/>
    <numFmt numFmtId="218" formatCode="0.00\ \ \C\v"/>
    <numFmt numFmtId="219" formatCode="0.000\ \ \C\v"/>
    <numFmt numFmtId="220" formatCode="0.0\ \ \C\v"/>
    <numFmt numFmtId="221" formatCode="0\ \ \C\v"/>
    <numFmt numFmtId="222" formatCode="0.0\ \w"/>
    <numFmt numFmtId="223" formatCode="0\ \w"/>
    <numFmt numFmtId="224" formatCode="0.000\ \ \k\m/\h"/>
    <numFmt numFmtId="225" formatCode="0.0\ \ \k\m/\h"/>
    <numFmt numFmtId="226" formatCode="0\ \ \k\m/\h"/>
    <numFmt numFmtId="227" formatCode="0\ \ \n\s"/>
    <numFmt numFmtId="228" formatCode="0.000\ \ \t"/>
    <numFmt numFmtId="229" formatCode="0.0\ \ \t"/>
    <numFmt numFmtId="230" formatCode="0\ \ \t"/>
    <numFmt numFmtId="231" formatCode="0\ \m"/>
    <numFmt numFmtId="232" formatCode="0.0\ \m"/>
    <numFmt numFmtId="233" formatCode="0.00\ \m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4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 horizontal="center"/>
      <protection/>
    </xf>
    <xf numFmtId="194" fontId="0" fillId="2" borderId="5" xfId="0" applyNumberFormat="1" applyFill="1" applyBorder="1" applyAlignment="1" applyProtection="1">
      <alignment horizontal="center"/>
      <protection/>
    </xf>
    <xf numFmtId="191" fontId="0" fillId="2" borderId="5" xfId="0" applyNumberFormat="1" applyFill="1" applyBorder="1" applyAlignment="1" applyProtection="1">
      <alignment horizontal="center"/>
      <protection/>
    </xf>
    <xf numFmtId="186" fontId="0" fillId="2" borderId="5" xfId="0" applyNumberFormat="1" applyFill="1" applyBorder="1" applyAlignment="1" applyProtection="1">
      <alignment horizontal="center"/>
      <protection/>
    </xf>
    <xf numFmtId="198" fontId="0" fillId="2" borderId="5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176" fontId="0" fillId="2" borderId="3" xfId="0" applyNumberForma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center"/>
      <protection/>
    </xf>
    <xf numFmtId="203" fontId="1" fillId="3" borderId="1" xfId="0" applyNumberFormat="1" applyFont="1" applyFill="1" applyBorder="1" applyAlignment="1" applyProtection="1">
      <alignment horizontal="center"/>
      <protection locked="0"/>
    </xf>
    <xf numFmtId="214" fontId="0" fillId="2" borderId="5" xfId="0" applyNumberFormat="1" applyFill="1" applyBorder="1" applyAlignment="1" applyProtection="1">
      <alignment horizontal="center"/>
      <protection/>
    </xf>
    <xf numFmtId="215" fontId="0" fillId="2" borderId="5" xfId="0" applyNumberFormat="1" applyFill="1" applyBorder="1" applyAlignment="1" applyProtection="1">
      <alignment horizontal="center"/>
      <protection/>
    </xf>
    <xf numFmtId="216" fontId="0" fillId="2" borderId="5" xfId="0" applyNumberFormat="1" applyFill="1" applyBorder="1" applyAlignment="1" applyProtection="1">
      <alignment horizontal="center"/>
      <protection/>
    </xf>
    <xf numFmtId="221" fontId="0" fillId="2" borderId="5" xfId="0" applyNumberFormat="1" applyFill="1" applyBorder="1" applyAlignment="1" applyProtection="1">
      <alignment horizontal="center"/>
      <protection/>
    </xf>
    <xf numFmtId="223" fontId="1" fillId="3" borderId="5" xfId="0" applyNumberFormat="1" applyFont="1" applyFill="1" applyBorder="1" applyAlignment="1" applyProtection="1">
      <alignment horizontal="center"/>
      <protection locked="0"/>
    </xf>
    <xf numFmtId="226" fontId="1" fillId="3" borderId="5" xfId="0" applyNumberFormat="1" applyFont="1" applyFill="1" applyBorder="1" applyAlignment="1" applyProtection="1">
      <alignment horizontal="center"/>
      <protection locked="0"/>
    </xf>
    <xf numFmtId="191" fontId="1" fillId="3" borderId="5" xfId="0" applyNumberFormat="1" applyFont="1" applyFill="1" applyBorder="1" applyAlignment="1" applyProtection="1">
      <alignment horizontal="center" shrinkToFit="1"/>
      <protection locked="0"/>
    </xf>
    <xf numFmtId="221" fontId="1" fillId="3" borderId="5" xfId="0" applyNumberFormat="1" applyFont="1" applyFill="1" applyBorder="1" applyAlignment="1" applyProtection="1">
      <alignment horizontal="center"/>
      <protection locked="0"/>
    </xf>
    <xf numFmtId="227" fontId="1" fillId="3" borderId="5" xfId="0" applyNumberFormat="1" applyFont="1" applyFill="1" applyBorder="1" applyAlignment="1" applyProtection="1">
      <alignment horizontal="center"/>
      <protection locked="0"/>
    </xf>
    <xf numFmtId="230" fontId="1" fillId="3" borderId="5" xfId="0" applyNumberFormat="1" applyFont="1" applyFill="1" applyBorder="1" applyAlignment="1" applyProtection="1">
      <alignment horizontal="center"/>
      <protection locked="0"/>
    </xf>
    <xf numFmtId="233" fontId="1" fillId="3" borderId="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/>
    </xf>
    <xf numFmtId="194" fontId="1" fillId="3" borderId="5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shrinkToFit="1"/>
      <protection/>
    </xf>
    <xf numFmtId="0" fontId="0" fillId="2" borderId="7" xfId="0" applyFill="1" applyBorder="1" applyAlignment="1" applyProtection="1">
      <alignment shrinkToFit="1"/>
      <protection/>
    </xf>
    <xf numFmtId="0" fontId="0" fillId="2" borderId="9" xfId="0" applyFill="1" applyBorder="1" applyAlignment="1" applyProtection="1">
      <alignment shrinkToFit="1"/>
      <protection/>
    </xf>
    <xf numFmtId="0" fontId="0" fillId="2" borderId="4" xfId="0" applyFill="1" applyBorder="1" applyAlignment="1" applyProtection="1">
      <alignment shrinkToFit="1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shrinkToFit="1"/>
      <protection/>
    </xf>
    <xf numFmtId="0" fontId="1" fillId="2" borderId="2" xfId="0" applyFont="1" applyFill="1" applyBorder="1" applyAlignment="1" applyProtection="1">
      <alignment horizontal="center" shrinkToFit="1"/>
      <protection/>
    </xf>
    <xf numFmtId="0" fontId="6" fillId="5" borderId="0" xfId="15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ruc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showZeros="0" tabSelected="1" showOutlineSymbols="0" workbookViewId="0" topLeftCell="A1">
      <selection activeCell="A6" sqref="A6"/>
    </sheetView>
  </sheetViews>
  <sheetFormatPr defaultColWidth="11.421875" defaultRowHeight="12.75"/>
  <cols>
    <col min="1" max="1" width="17.7109375" style="1" customWidth="1"/>
    <col min="2" max="2" width="23.28125" style="1" customWidth="1"/>
    <col min="3" max="3" width="15.140625" style="1" customWidth="1"/>
    <col min="4" max="7" width="15.7109375" style="1" customWidth="1"/>
    <col min="8" max="16384" width="11.421875" style="1" customWidth="1"/>
  </cols>
  <sheetData>
    <row r="1" spans="1:9" ht="12.75">
      <c r="A1" s="10"/>
      <c r="B1" s="10"/>
      <c r="C1" s="10"/>
      <c r="D1" s="10"/>
      <c r="E1" s="10"/>
      <c r="F1" s="10"/>
      <c r="G1" s="10"/>
      <c r="H1" s="10"/>
      <c r="I1" s="10"/>
    </row>
    <row r="2" spans="1:9" ht="20.25">
      <c r="A2" s="37" t="s">
        <v>17</v>
      </c>
      <c r="B2" s="37"/>
      <c r="C2" s="37"/>
      <c r="D2" s="37"/>
      <c r="E2" s="37"/>
      <c r="F2" s="37"/>
      <c r="G2" s="37"/>
      <c r="H2" s="37"/>
      <c r="I2" s="37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5.75" customHeight="1">
      <c r="A4" s="38" t="s">
        <v>19</v>
      </c>
      <c r="B4" s="39"/>
      <c r="C4" s="11"/>
      <c r="D4" s="12"/>
      <c r="E4" s="12"/>
      <c r="F4" s="12"/>
      <c r="G4" s="12"/>
      <c r="H4" s="10"/>
      <c r="I4" s="10"/>
    </row>
    <row r="5" spans="1:9" ht="12.75">
      <c r="A5" s="10"/>
      <c r="B5" s="13"/>
      <c r="C5" s="2" t="s">
        <v>2</v>
      </c>
      <c r="D5" s="19">
        <v>35</v>
      </c>
      <c r="E5" s="19">
        <f>35/1.5</f>
        <v>23.333333333333332</v>
      </c>
      <c r="F5" s="19">
        <v>50</v>
      </c>
      <c r="G5" s="19">
        <v>20</v>
      </c>
      <c r="H5" s="10"/>
      <c r="I5" s="10"/>
    </row>
    <row r="6" spans="1:9" ht="18">
      <c r="A6" s="42" t="s">
        <v>20</v>
      </c>
      <c r="B6" s="14"/>
      <c r="C6" s="4"/>
      <c r="D6" s="15"/>
      <c r="E6" s="15"/>
      <c r="F6" s="15"/>
      <c r="G6" s="15"/>
      <c r="H6" s="10"/>
      <c r="I6" s="10"/>
    </row>
    <row r="7" spans="1:9" ht="12.75">
      <c r="A7" s="10"/>
      <c r="B7" s="10"/>
      <c r="C7" s="11"/>
      <c r="D7" s="11"/>
      <c r="E7" s="11"/>
      <c r="F7" s="11"/>
      <c r="G7" s="16"/>
      <c r="H7" s="10"/>
      <c r="I7" s="10"/>
    </row>
    <row r="8" spans="1:9" ht="12.75">
      <c r="A8" s="10"/>
      <c r="B8" s="10"/>
      <c r="C8" s="2" t="s">
        <v>0</v>
      </c>
      <c r="D8" s="2" t="s">
        <v>1</v>
      </c>
      <c r="E8" s="2" t="s">
        <v>1</v>
      </c>
      <c r="F8" s="2" t="s">
        <v>1</v>
      </c>
      <c r="G8" s="3" t="s">
        <v>1</v>
      </c>
      <c r="H8" s="10"/>
      <c r="I8" s="10"/>
    </row>
    <row r="9" spans="1:9" ht="12.75">
      <c r="A9" s="10"/>
      <c r="B9" s="10"/>
      <c r="C9" s="4"/>
      <c r="D9" s="4"/>
      <c r="E9" s="4"/>
      <c r="F9" s="4"/>
      <c r="G9" s="5"/>
      <c r="H9" s="10"/>
      <c r="I9" s="10"/>
    </row>
    <row r="10" spans="1:9" ht="12.75">
      <c r="A10" s="10"/>
      <c r="B10" s="17" t="s">
        <v>7</v>
      </c>
      <c r="C10" s="30">
        <v>35</v>
      </c>
      <c r="D10" s="6">
        <f>(C10/ECHELLE)*100</f>
        <v>100</v>
      </c>
      <c r="E10" s="6">
        <f>+C10/ECHELLE2*100</f>
        <v>150</v>
      </c>
      <c r="F10" s="6">
        <f>+C10/ECHELLE3*100</f>
        <v>70</v>
      </c>
      <c r="G10" s="6">
        <f>+C10/ECHELLE4*100</f>
        <v>175</v>
      </c>
      <c r="H10" s="10"/>
      <c r="I10" s="10"/>
    </row>
    <row r="11" spans="1:9" ht="12.75">
      <c r="A11" s="10"/>
      <c r="B11" s="17" t="s">
        <v>5</v>
      </c>
      <c r="C11" s="30">
        <v>4.9</v>
      </c>
      <c r="D11" s="6">
        <f>(C11/ECHELLE)*100</f>
        <v>14.000000000000002</v>
      </c>
      <c r="E11" s="6">
        <f>+C11/ECHELLE2*100</f>
        <v>21.000000000000004</v>
      </c>
      <c r="F11" s="6">
        <f>+C11/ECHELLE3*100</f>
        <v>9.8</v>
      </c>
      <c r="G11" s="6">
        <f>+C11/ECHELLE4*100</f>
        <v>24.500000000000004</v>
      </c>
      <c r="H11" s="10"/>
      <c r="I11" s="10"/>
    </row>
    <row r="12" spans="1:9" ht="12.75">
      <c r="A12" s="10"/>
      <c r="B12" s="17" t="s">
        <v>8</v>
      </c>
      <c r="C12" s="30"/>
      <c r="D12" s="6">
        <f>(C12/ECHELLE)*100</f>
        <v>0</v>
      </c>
      <c r="E12" s="6">
        <f>+C12/ECHELLE2*100</f>
        <v>0</v>
      </c>
      <c r="F12" s="6">
        <f>+C12/ECHELLE3*100</f>
        <v>0</v>
      </c>
      <c r="G12" s="6">
        <f>+C12/ECHELLE4*100</f>
        <v>0</v>
      </c>
      <c r="H12" s="10"/>
      <c r="I12" s="10"/>
    </row>
    <row r="13" spans="1:9" ht="12.75">
      <c r="A13" s="10"/>
      <c r="B13" s="17" t="s">
        <v>9</v>
      </c>
      <c r="C13" s="30">
        <v>1.2</v>
      </c>
      <c r="D13" s="6">
        <f>(C13/ECHELLE)*100</f>
        <v>3.428571428571429</v>
      </c>
      <c r="E13" s="6">
        <f>+C13/ECHELLE2*100</f>
        <v>5.142857142857142</v>
      </c>
      <c r="F13" s="6">
        <f>+C13/ECHELLE3*100</f>
        <v>2.4</v>
      </c>
      <c r="G13" s="6">
        <f>+C13/ECHELLE4*100</f>
        <v>6</v>
      </c>
      <c r="H13" s="10"/>
      <c r="I13" s="10"/>
    </row>
    <row r="14" spans="1:9" ht="12.75">
      <c r="A14" s="10"/>
      <c r="B14" s="17" t="s">
        <v>3</v>
      </c>
      <c r="C14" s="29">
        <v>85</v>
      </c>
      <c r="D14" s="7">
        <f>(C14/(ECHELLE*ECHELLE*ECHELLE))*1000</f>
        <v>1.9825072886297375</v>
      </c>
      <c r="E14" s="7">
        <f>(C14/(ECHELLE2*ECHELLE2*ECHELLE2))*1000</f>
        <v>6.6909620991253655</v>
      </c>
      <c r="F14" s="7">
        <f>(C14/(ECHELLE3*ECHELLE3*ECHELLE3))*1000</f>
        <v>0.68</v>
      </c>
      <c r="G14" s="7">
        <f>(C14/(ECHELLE4*ECHELLE4*ECHELLE4))*1000</f>
        <v>10.625</v>
      </c>
      <c r="H14" s="10"/>
      <c r="I14" s="10"/>
    </row>
    <row r="15" spans="1:9" ht="12.75">
      <c r="A15" s="10"/>
      <c r="B15" s="17" t="s">
        <v>6</v>
      </c>
      <c r="C15" s="28">
        <v>38</v>
      </c>
      <c r="D15" s="8">
        <f>(C15/SQRT(ECHELLE))*1.852</f>
        <v>11.895715166154817</v>
      </c>
      <c r="E15" s="8">
        <f>(C15/SQRT(ECHELLE2))*1.852</f>
        <v>14.569216141283256</v>
      </c>
      <c r="F15" s="8">
        <f>(C15/SQRT(ECHELLE3))*1.852</f>
        <v>9.952669366556893</v>
      </c>
      <c r="G15" s="8">
        <f>(C15/SQRT(ECHELLE4))*1.852</f>
        <v>15.736551998452521</v>
      </c>
      <c r="H15" s="10"/>
      <c r="I15" s="10"/>
    </row>
    <row r="16" spans="1:9" ht="12.75">
      <c r="A16" s="10"/>
      <c r="B16" s="17" t="s">
        <v>4</v>
      </c>
      <c r="C16" s="27">
        <v>6000</v>
      </c>
      <c r="D16" s="9">
        <f>(C16/(ECHELLE*ECHELLE*ECHELLE))*735.5</f>
        <v>102.92711370262391</v>
      </c>
      <c r="E16" s="9">
        <f>(C16/(ECHELLE2*ECHELLE2*ECHELLE2))*735.5</f>
        <v>347.3790087463558</v>
      </c>
      <c r="F16" s="9">
        <f>(C16/(ECHELLE3*ECHELLE3*ECHELLE3))*735.5</f>
        <v>35.304</v>
      </c>
      <c r="G16" s="9">
        <f>(C16/(ECHELLE4*ECHELLE4*ECHELLE4))*735.5</f>
        <v>551.625</v>
      </c>
      <c r="H16" s="10"/>
      <c r="I16" s="10"/>
    </row>
    <row r="17" spans="1:9" ht="12.75">
      <c r="A17" s="10"/>
      <c r="B17" s="10"/>
      <c r="C17" s="10"/>
      <c r="D17" s="18"/>
      <c r="E17" s="10"/>
      <c r="F17" s="10"/>
      <c r="G17" s="10"/>
      <c r="H17" s="10"/>
      <c r="I17" s="10"/>
    </row>
    <row r="18" spans="1:9" ht="20.25">
      <c r="A18" s="37" t="s">
        <v>18</v>
      </c>
      <c r="B18" s="37"/>
      <c r="C18" s="37"/>
      <c r="D18" s="37"/>
      <c r="E18" s="37"/>
      <c r="F18" s="37"/>
      <c r="G18" s="37"/>
      <c r="H18" s="37"/>
      <c r="I18" s="37"/>
    </row>
    <row r="19" spans="1:9" ht="12.75">
      <c r="A19" s="10"/>
      <c r="B19" s="10"/>
      <c r="C19" s="10"/>
      <c r="D19" s="18"/>
      <c r="E19" s="10"/>
      <c r="F19" s="10"/>
      <c r="G19" s="10"/>
      <c r="H19" s="10"/>
      <c r="I19" s="10"/>
    </row>
    <row r="20" spans="1:9" ht="12.75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12.75">
      <c r="A21" s="10"/>
      <c r="B21" s="10"/>
      <c r="C21" s="33"/>
      <c r="D21" s="34"/>
      <c r="E21" s="11"/>
      <c r="F21" s="12"/>
      <c r="G21" s="10"/>
      <c r="H21" s="10"/>
      <c r="I21" s="10"/>
    </row>
    <row r="22" spans="1:9" ht="12.75">
      <c r="A22" s="10"/>
      <c r="B22" s="10"/>
      <c r="C22" s="40" t="s">
        <v>2</v>
      </c>
      <c r="D22" s="41"/>
      <c r="E22" s="19">
        <f>35/1.5</f>
        <v>23.333333333333332</v>
      </c>
      <c r="F22" s="2" t="s">
        <v>0</v>
      </c>
      <c r="G22" s="10"/>
      <c r="H22" s="10"/>
      <c r="I22" s="10"/>
    </row>
    <row r="23" spans="1:9" ht="12.75">
      <c r="A23" s="10"/>
      <c r="B23" s="10"/>
      <c r="C23" s="35"/>
      <c r="D23" s="36"/>
      <c r="E23" s="31"/>
      <c r="F23" s="2"/>
      <c r="G23" s="10"/>
      <c r="H23" s="10"/>
      <c r="I23" s="10"/>
    </row>
    <row r="24" spans="1:9" ht="12.75">
      <c r="A24" s="10"/>
      <c r="B24" s="10"/>
      <c r="C24" s="17" t="s">
        <v>10</v>
      </c>
      <c r="D24" s="17"/>
      <c r="E24" s="32">
        <v>150</v>
      </c>
      <c r="F24" s="20">
        <f>E24*r/100</f>
        <v>35</v>
      </c>
      <c r="G24" s="10"/>
      <c r="H24" s="10"/>
      <c r="I24" s="10"/>
    </row>
    <row r="25" spans="1:9" ht="12.75">
      <c r="A25" s="10"/>
      <c r="B25" s="10"/>
      <c r="C25" s="17" t="s">
        <v>11</v>
      </c>
      <c r="D25" s="17"/>
      <c r="E25" s="32">
        <v>21</v>
      </c>
      <c r="F25" s="20">
        <f>E25*r/100</f>
        <v>4.9</v>
      </c>
      <c r="G25" s="10"/>
      <c r="H25" s="10"/>
      <c r="I25" s="10"/>
    </row>
    <row r="26" spans="1:9" ht="12.75">
      <c r="A26" s="10"/>
      <c r="B26" s="10"/>
      <c r="C26" s="17" t="s">
        <v>12</v>
      </c>
      <c r="D26" s="17"/>
      <c r="E26" s="32">
        <v>0</v>
      </c>
      <c r="F26" s="20">
        <f>E26*r/100</f>
        <v>0</v>
      </c>
      <c r="G26" s="10"/>
      <c r="H26" s="10"/>
      <c r="I26" s="10"/>
    </row>
    <row r="27" spans="1:9" ht="12.75">
      <c r="A27" s="10"/>
      <c r="B27" s="10"/>
      <c r="C27" s="17" t="s">
        <v>13</v>
      </c>
      <c r="D27" s="17"/>
      <c r="E27" s="32">
        <v>5.14</v>
      </c>
      <c r="F27" s="20">
        <f>E27*r/100</f>
        <v>1.1993333333333331</v>
      </c>
      <c r="G27" s="10"/>
      <c r="H27" s="10"/>
      <c r="I27" s="10"/>
    </row>
    <row r="28" spans="1:9" ht="12.75">
      <c r="A28" s="10"/>
      <c r="B28" s="10"/>
      <c r="C28" s="17" t="s">
        <v>14</v>
      </c>
      <c r="D28" s="17"/>
      <c r="E28" s="26">
        <v>7.48</v>
      </c>
      <c r="F28" s="21">
        <f>E28*r*r*r/1000</f>
        <v>95.02370370370369</v>
      </c>
      <c r="G28" s="10"/>
      <c r="H28" s="10"/>
      <c r="I28" s="10"/>
    </row>
    <row r="29" spans="1:9" ht="12.75">
      <c r="A29" s="10"/>
      <c r="B29" s="10"/>
      <c r="C29" s="17" t="s">
        <v>15</v>
      </c>
      <c r="D29" s="17"/>
      <c r="E29" s="25">
        <v>14.57</v>
      </c>
      <c r="F29" s="22">
        <f>(E29*(SQRT(r)))/1.852</f>
        <v>38.00204449099714</v>
      </c>
      <c r="G29" s="10"/>
      <c r="H29" s="10"/>
      <c r="I29" s="10"/>
    </row>
    <row r="30" spans="1:9" ht="12.75">
      <c r="A30" s="10"/>
      <c r="B30" s="10"/>
      <c r="C30" s="17" t="s">
        <v>16</v>
      </c>
      <c r="D30" s="17"/>
      <c r="E30" s="24">
        <v>360</v>
      </c>
      <c r="F30" s="23">
        <f>(E30*r*r*r)/735.5</f>
        <v>6217.992295490595</v>
      </c>
      <c r="G30" s="10"/>
      <c r="I30" s="10"/>
    </row>
    <row r="31" spans="1:9" ht="12.75">
      <c r="A31" s="10"/>
      <c r="B31" s="10"/>
      <c r="C31" s="10"/>
      <c r="D31" s="10"/>
      <c r="E31" s="10"/>
      <c r="F31" s="10"/>
      <c r="G31" s="10"/>
      <c r="H31" s="10"/>
      <c r="I31" s="10"/>
    </row>
  </sheetData>
  <sheetProtection sheet="1" objects="1" scenarios="1"/>
  <mergeCells count="4">
    <mergeCell ref="A2:I2"/>
    <mergeCell ref="A18:I18"/>
    <mergeCell ref="A4:B4"/>
    <mergeCell ref="C22:D22"/>
  </mergeCells>
  <hyperlinks>
    <hyperlink ref="A6" r:id="rId1" display="truc.html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CLAVERIE</dc:creator>
  <cp:keywords/>
  <dc:description/>
  <cp:lastModifiedBy>alain</cp:lastModifiedBy>
  <dcterms:created xsi:type="dcterms:W3CDTF">2000-07-25T07:38:39Z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